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/>
  <mc:AlternateContent xmlns:mc="http://schemas.openxmlformats.org/markup-compatibility/2006">
    <mc:Choice Requires="x15">
      <x15ac:absPath xmlns:x15ac="http://schemas.microsoft.com/office/spreadsheetml/2010/11/ac" url="\\wsl.localhost\Ubuntu-20.04\home\pc\Desktop\OFJ_MMSPaper_3\OFJ_MMSPaper\simpleFoam\"/>
    </mc:Choice>
  </mc:AlternateContent>
  <xr:revisionPtr revIDLastSave="0" documentId="13_ncr:1_{264C4938-8EF9-474F-8CF9-11D906808B21}" xr6:coauthVersionLast="47" xr6:coauthVersionMax="47" xr10:uidLastSave="{00000000-0000-0000-0000-000000000000}"/>
  <bookViews>
    <workbookView xWindow="28680" yWindow="-1290" windowWidth="29040" windowHeight="15720" activeTab="1" xr2:uid="{00000000-000D-0000-FFFF-FFFF00000000}"/>
  </bookViews>
  <sheets>
    <sheet name="Kovasznay Flow" sheetId="4" r:id="rId1"/>
    <sheet name="Sheet4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2" i="4" l="1"/>
  <c r="E22" i="4"/>
  <c r="D22" i="4"/>
  <c r="G22" i="4" s="1"/>
  <c r="H21" i="4"/>
  <c r="G21" i="4"/>
  <c r="F21" i="4"/>
  <c r="H22" i="4" s="1"/>
  <c r="D21" i="4"/>
  <c r="E21" i="4" s="1"/>
  <c r="F20" i="4"/>
  <c r="D20" i="4"/>
  <c r="G19" i="4"/>
  <c r="H19" i="4" s="1"/>
  <c r="F19" i="4"/>
  <c r="D19" i="4"/>
  <c r="G20" i="4" s="1"/>
  <c r="F18" i="4"/>
  <c r="E18" i="4"/>
  <c r="D18" i="4"/>
  <c r="F15" i="4"/>
  <c r="D15" i="4"/>
  <c r="E15" i="4" s="1"/>
  <c r="F14" i="4"/>
  <c r="D14" i="4"/>
  <c r="E14" i="4" s="1"/>
  <c r="F13" i="4"/>
  <c r="D13" i="4"/>
  <c r="G13" i="4" s="1"/>
  <c r="F12" i="4"/>
  <c r="D12" i="4"/>
  <c r="E12" i="4" s="1"/>
  <c r="F11" i="4"/>
  <c r="E11" i="4"/>
  <c r="D11" i="4"/>
  <c r="G8" i="4"/>
  <c r="F8" i="4"/>
  <c r="H8" i="4" s="1"/>
  <c r="E8" i="4"/>
  <c r="D8" i="4"/>
  <c r="F7" i="4"/>
  <c r="D7" i="4"/>
  <c r="G7" i="4" s="1"/>
  <c r="G6" i="4"/>
  <c r="F6" i="4"/>
  <c r="H7" i="4" s="1"/>
  <c r="E6" i="4"/>
  <c r="D6" i="4"/>
  <c r="F5" i="4"/>
  <c r="E5" i="4"/>
  <c r="D5" i="4"/>
  <c r="G5" i="4" s="1"/>
  <c r="F4" i="4"/>
  <c r="E4" i="4"/>
  <c r="D4" i="4"/>
  <c r="B1" i="4"/>
  <c r="E20" i="4" s="1"/>
  <c r="H5" i="4" l="1"/>
  <c r="H20" i="4"/>
  <c r="G12" i="4"/>
  <c r="H12" i="4" s="1"/>
  <c r="E13" i="4"/>
  <c r="E7" i="4"/>
  <c r="H13" i="4"/>
  <c r="G14" i="4"/>
  <c r="H14" i="4" s="1"/>
  <c r="H6" i="4"/>
  <c r="G15" i="4"/>
  <c r="H15" i="4" s="1"/>
  <c r="E19" i="4"/>
</calcChain>
</file>

<file path=xl/sharedStrings.xml><?xml version="1.0" encoding="utf-8"?>
<sst xmlns="http://schemas.openxmlformats.org/spreadsheetml/2006/main" count="70" uniqueCount="24">
  <si>
    <t>area</t>
  </si>
  <si>
    <t>Kovasznay Flow</t>
  </si>
  <si>
    <t>U</t>
  </si>
  <si>
    <t>N cells</t>
  </si>
  <si>
    <t>h</t>
  </si>
  <si>
    <r>
      <rPr>
        <b/>
        <sz val="11"/>
        <color theme="1"/>
        <rFont val="Liberation Serif"/>
        <charset val="134"/>
      </rPr>
      <t>L</t>
    </r>
    <r>
      <rPr>
        <b/>
        <vertAlign val="superscript"/>
        <sz val="11"/>
        <color theme="1"/>
        <rFont val="Liberation Serif"/>
        <charset val="134"/>
      </rPr>
      <t>2</t>
    </r>
    <r>
      <rPr>
        <b/>
        <sz val="11"/>
        <color theme="1"/>
        <rFont val="Liberation Serif"/>
        <charset val="134"/>
      </rPr>
      <t xml:space="preserve"> norm</t>
    </r>
  </si>
  <si>
    <t>r (refinement ratio)</t>
  </si>
  <si>
    <t>Order of convergence</t>
  </si>
  <si>
    <r>
      <rPr>
        <b/>
        <sz val="11"/>
        <color theme="1"/>
        <rFont val="Calibri"/>
        <charset val="134"/>
        <scheme val="minor"/>
      </rPr>
      <t xml:space="preserve">Mesh1 </t>
    </r>
    <r>
      <rPr>
        <b/>
        <sz val="11"/>
        <color theme="1"/>
        <rFont val="Liberation Serif"/>
        <charset val="134"/>
      </rPr>
      <t>→</t>
    </r>
    <r>
      <rPr>
        <b/>
        <sz val="11"/>
        <color theme="1"/>
        <rFont val="Calibri"/>
        <charset val="134"/>
        <scheme val="minor"/>
      </rPr>
      <t xml:space="preserve"> 32 x 32</t>
    </r>
  </si>
  <si>
    <r>
      <rPr>
        <b/>
        <sz val="11"/>
        <color theme="1"/>
        <rFont val="Calibri"/>
        <charset val="134"/>
        <scheme val="minor"/>
      </rPr>
      <t xml:space="preserve">Mesh2 </t>
    </r>
    <r>
      <rPr>
        <b/>
        <sz val="11"/>
        <color theme="1"/>
        <rFont val="Liberation Serif"/>
        <charset val="134"/>
      </rPr>
      <t>→</t>
    </r>
    <r>
      <rPr>
        <b/>
        <sz val="11"/>
        <color theme="1"/>
        <rFont val="Calibri"/>
        <charset val="134"/>
        <scheme val="minor"/>
      </rPr>
      <t xml:space="preserve"> 64 x 64</t>
    </r>
  </si>
  <si>
    <t>Mesh3 →128 x 128</t>
  </si>
  <si>
    <t>Mesh4 → 256 x 256</t>
  </si>
  <si>
    <t>Mesh5 → 512 x 512</t>
  </si>
  <si>
    <t>V</t>
  </si>
  <si>
    <t>p</t>
  </si>
  <si>
    <t>Mesh1</t>
  </si>
  <si>
    <t>L2 norm for u-velocity</t>
  </si>
  <si>
    <t>L2 norm for v-velocity</t>
  </si>
  <si>
    <t>L2 norm for pressure</t>
  </si>
  <si>
    <t>Mesh2</t>
  </si>
  <si>
    <t>Mesh3</t>
  </si>
  <si>
    <t>Mesh 4</t>
  </si>
  <si>
    <t>Mesh 5</t>
  </si>
  <si>
    <t>L2 norm 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</si>
</sst>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0.00_ "/>
    <numFmt numFmtId="167" formatCode="0_);[Red]\(0\)"/>
  </numFmts>
  <fonts count="7">
    <font>
      <sz val="11"/>
      <color theme="1"/>
      <name val="Calibri"/>
      <charset val="134"/>
      <scheme val="minor"/>
    </font>
    <font>
      <b/>
      <sz val="11"/>
      <color theme="5"/>
      <name val="Calibri"/>
      <charset val="134"/>
      <scheme val="minor"/>
    </font>
    <font>
      <b/>
      <sz val="11"/>
      <color theme="4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rgb="FF00B050"/>
      <name val="Calibri"/>
      <charset val="134"/>
      <scheme val="minor"/>
    </font>
    <font>
      <b/>
      <sz val="11"/>
      <color theme="1"/>
      <name val="Liberation Serif"/>
      <charset val="134"/>
    </font>
    <font>
      <b/>
      <vertAlign val="superscript"/>
      <sz val="11"/>
      <color theme="1"/>
      <name val="Liberation Serif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1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167" fontId="0" fillId="2" borderId="1" xfId="0" applyNumberForma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167" fontId="0" fillId="2" borderId="0" xfId="0" applyNumberForma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11" fontId="0" fillId="2" borderId="1" xfId="0" applyNumberFormat="1" applyFill="1" applyBorder="1">
      <alignment vertical="center"/>
    </xf>
    <xf numFmtId="11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6" fontId="0" fillId="2" borderId="1" xfId="0" applyNumberFormat="1" applyFill="1" applyBorder="1" applyAlignment="1">
      <alignment horizontal="center" vertical="center"/>
    </xf>
    <xf numFmtId="11" fontId="0" fillId="2" borderId="1" xfId="0" applyNumberFormat="1" applyFill="1" applyBorder="1" applyAlignment="1">
      <alignment horizontal="center" vertical="center"/>
    </xf>
    <xf numFmtId="11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66" fontId="0" fillId="2" borderId="0" xfId="0" applyNumberFormat="1" applyFill="1" applyAlignment="1">
      <alignment horizontal="center" vertical="center"/>
    </xf>
    <xf numFmtId="11" fontId="3" fillId="2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166" fontId="0" fillId="4" borderId="1" xfId="0" applyNumberFormat="1" applyFill="1" applyBorder="1" applyAlignment="1">
      <alignment horizontal="center" vertical="center"/>
    </xf>
    <xf numFmtId="11" fontId="0" fillId="0" borderId="1" xfId="0" applyNumberFormat="1" applyBorder="1">
      <alignment vertical="center"/>
    </xf>
    <xf numFmtId="11" fontId="0" fillId="2" borderId="0" xfId="0" applyNumberFormat="1" applyFill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3"/>
  <sheetViews>
    <sheetView zoomScale="110" zoomScaleNormal="110" workbookViewId="0">
      <selection activeCell="H33" sqref="H33"/>
    </sheetView>
  </sheetViews>
  <sheetFormatPr defaultColWidth="8.85546875" defaultRowHeight="15"/>
  <cols>
    <col min="1" max="2" width="12.42578125" style="2" customWidth="1"/>
    <col min="3" max="3" width="20" style="2" customWidth="1"/>
    <col min="4" max="4" width="18.7109375" style="2" customWidth="1"/>
    <col min="5" max="6" width="12.42578125" style="2" customWidth="1"/>
    <col min="7" max="7" width="18.42578125" style="2" customWidth="1"/>
    <col min="8" max="8" width="20.42578125" style="2" customWidth="1"/>
    <col min="9" max="11" width="13.5703125" style="2"/>
    <col min="12" max="16384" width="8.85546875" style="2"/>
  </cols>
  <sheetData>
    <row r="1" spans="1:8">
      <c r="A1" s="3" t="s">
        <v>0</v>
      </c>
      <c r="B1" s="3">
        <f>1*1</f>
        <v>1</v>
      </c>
    </row>
    <row r="2" spans="1:8">
      <c r="C2" s="31" t="s">
        <v>1</v>
      </c>
      <c r="D2" s="31"/>
      <c r="E2" s="31"/>
      <c r="F2" s="31"/>
      <c r="G2" s="31"/>
      <c r="H2" s="31"/>
    </row>
    <row r="3" spans="1:8" ht="15.75">
      <c r="B3" s="5"/>
      <c r="C3" s="6" t="s">
        <v>2</v>
      </c>
      <c r="D3" s="7" t="s">
        <v>3</v>
      </c>
      <c r="E3" s="13" t="s">
        <v>4</v>
      </c>
      <c r="F3" s="17" t="s">
        <v>5</v>
      </c>
      <c r="G3" s="7" t="s">
        <v>6</v>
      </c>
      <c r="H3" s="7" t="s">
        <v>7</v>
      </c>
    </row>
    <row r="4" spans="1:8">
      <c r="C4" s="8" t="s">
        <v>8</v>
      </c>
      <c r="D4" s="9">
        <f>32*32</f>
        <v>1024</v>
      </c>
      <c r="E4" s="18">
        <f>($B$1/D4)^(1/2)</f>
        <v>3.125E-2</v>
      </c>
      <c r="F4" s="19">
        <f>E24</f>
        <v>6.0351653244199999E-2</v>
      </c>
      <c r="G4" s="20"/>
      <c r="H4" s="20"/>
    </row>
    <row r="5" spans="1:8">
      <c r="C5" s="8" t="s">
        <v>9</v>
      </c>
      <c r="D5" s="9">
        <f>64*64</f>
        <v>4096</v>
      </c>
      <c r="E5" s="18">
        <f>($B$1/D5)^(1/2)</f>
        <v>1.5625E-2</v>
      </c>
      <c r="F5" s="19">
        <f>E28</f>
        <v>1.6751352345300001E-2</v>
      </c>
      <c r="G5" s="4">
        <f>(D5/D4)^(1/2)</f>
        <v>2</v>
      </c>
      <c r="H5" s="21">
        <f>LN(F4/F5)/LN(G5)</f>
        <v>1.849115722231113</v>
      </c>
    </row>
    <row r="6" spans="1:8">
      <c r="C6" s="8" t="s">
        <v>10</v>
      </c>
      <c r="D6" s="9">
        <f>128*128</f>
        <v>16384</v>
      </c>
      <c r="E6" s="18">
        <f>($B$1/D6)^(1/2)</f>
        <v>7.8125E-3</v>
      </c>
      <c r="F6" s="19">
        <f>E32</f>
        <v>4.47874331953E-3</v>
      </c>
      <c r="G6" s="4">
        <f>(D6/D5)^(1/2)</f>
        <v>2</v>
      </c>
      <c r="H6" s="21">
        <f>LN(F5/F6)/LN(G6)</f>
        <v>1.903111678151558</v>
      </c>
    </row>
    <row r="7" spans="1:8">
      <c r="C7" s="8" t="s">
        <v>11</v>
      </c>
      <c r="D7" s="9">
        <f>256*256</f>
        <v>65536</v>
      </c>
      <c r="E7" s="18">
        <f>($B$1/D7)^(1/2)</f>
        <v>3.90625E-3</v>
      </c>
      <c r="F7" s="22">
        <f>E36</f>
        <v>1.16263673664E-3</v>
      </c>
      <c r="G7" s="4">
        <f>(D7/D6)^(1/2)</f>
        <v>2</v>
      </c>
      <c r="H7" s="21">
        <f>LN(F6/F7)/LN(G7)</f>
        <v>1.9456935862819804</v>
      </c>
    </row>
    <row r="8" spans="1:8">
      <c r="C8" s="8" t="s">
        <v>12</v>
      </c>
      <c r="D8" s="9">
        <f>512*512</f>
        <v>262144</v>
      </c>
      <c r="E8" s="18">
        <f>($B$1/D8)^(1/2)</f>
        <v>1.953125E-3</v>
      </c>
      <c r="F8" s="22">
        <f>E40</f>
        <v>2.9651414470799998E-4</v>
      </c>
      <c r="G8" s="4">
        <f>(D8/D7)^(1/2)</f>
        <v>2</v>
      </c>
      <c r="H8" s="21">
        <f>LN(F7/F8)/LN(G8)</f>
        <v>1.9712275673761204</v>
      </c>
    </row>
    <row r="9" spans="1:8">
      <c r="C9" s="10"/>
      <c r="D9" s="11"/>
      <c r="E9" s="23"/>
      <c r="F9" s="23"/>
      <c r="G9" s="24"/>
      <c r="H9" s="25"/>
    </row>
    <row r="10" spans="1:8" ht="15.75">
      <c r="B10" s="5"/>
      <c r="C10" s="12" t="s">
        <v>13</v>
      </c>
      <c r="D10" s="13" t="s">
        <v>3</v>
      </c>
      <c r="E10" s="26" t="s">
        <v>4</v>
      </c>
      <c r="F10" s="17" t="s">
        <v>5</v>
      </c>
      <c r="G10" s="13" t="s">
        <v>6</v>
      </c>
      <c r="H10" s="27" t="s">
        <v>7</v>
      </c>
    </row>
    <row r="11" spans="1:8">
      <c r="C11" s="8" t="s">
        <v>8</v>
      </c>
      <c r="D11" s="9">
        <f>32*32</f>
        <v>1024</v>
      </c>
      <c r="E11" s="18">
        <f>($B$1/D11)^(1/2)</f>
        <v>3.125E-2</v>
      </c>
      <c r="F11" s="19">
        <f>E25</f>
        <v>5.4318374675600004E-3</v>
      </c>
      <c r="G11" s="20"/>
      <c r="H11" s="28"/>
    </row>
    <row r="12" spans="1:8">
      <c r="C12" s="8" t="s">
        <v>9</v>
      </c>
      <c r="D12" s="9">
        <f>64*64</f>
        <v>4096</v>
      </c>
      <c r="E12" s="18">
        <f>($B$1/D12)^(1/2)</f>
        <v>1.5625E-2</v>
      </c>
      <c r="F12" s="19">
        <f>E29</f>
        <v>1.3449517332799999E-3</v>
      </c>
      <c r="G12" s="4">
        <f>(D12/D11)^(1/2)</f>
        <v>2</v>
      </c>
      <c r="H12" s="21">
        <f>LN(F11/F12)/LN(G12)</f>
        <v>2.0138859123970039</v>
      </c>
    </row>
    <row r="13" spans="1:8">
      <c r="C13" s="8" t="s">
        <v>10</v>
      </c>
      <c r="D13" s="9">
        <f>128*128</f>
        <v>16384</v>
      </c>
      <c r="E13" s="18">
        <f>($B$1/D13)^(1/2)</f>
        <v>7.8125E-3</v>
      </c>
      <c r="F13" s="19">
        <f>E33</f>
        <v>3.3690427383700002E-4</v>
      </c>
      <c r="G13" s="4">
        <f>(D13/D12)^(1/2)</f>
        <v>2</v>
      </c>
      <c r="H13" s="21">
        <f>LN(F12/F13)/LN(G13)</f>
        <v>1.9971437640867042</v>
      </c>
    </row>
    <row r="14" spans="1:8">
      <c r="C14" s="8" t="s">
        <v>11</v>
      </c>
      <c r="D14" s="9">
        <f>256*256</f>
        <v>65536</v>
      </c>
      <c r="E14" s="18">
        <f>($B$1/D14)^(1/2)</f>
        <v>3.90625E-3</v>
      </c>
      <c r="F14" s="22">
        <f>E37</f>
        <v>8.4297017709999994E-5</v>
      </c>
      <c r="G14" s="4">
        <f>(D14/D13)^(1/2)</f>
        <v>2</v>
      </c>
      <c r="H14" s="21">
        <f>LN(F13/F14)/LN(G14)</f>
        <v>1.9987852330433051</v>
      </c>
    </row>
    <row r="15" spans="1:8">
      <c r="C15" s="8" t="s">
        <v>12</v>
      </c>
      <c r="D15" s="9">
        <f>512*512</f>
        <v>262144</v>
      </c>
      <c r="E15" s="18">
        <f>($B$1/D15)^(1/2)</f>
        <v>1.953125E-3</v>
      </c>
      <c r="F15" s="22">
        <f>E41</f>
        <v>2.1108131807900002E-5</v>
      </c>
      <c r="G15" s="4">
        <f>(D15/D14)^(1/2)</f>
        <v>2</v>
      </c>
      <c r="H15" s="21">
        <f>LN(F14/F15)/LN(G15)</f>
        <v>1.997682694433802</v>
      </c>
    </row>
    <row r="16" spans="1:8">
      <c r="C16" s="10"/>
      <c r="D16" s="11"/>
      <c r="E16" s="23"/>
      <c r="F16" s="23"/>
      <c r="G16" s="24"/>
      <c r="H16" s="25"/>
    </row>
    <row r="17" spans="2:8" ht="15.75">
      <c r="B17" s="14"/>
      <c r="C17" s="15" t="s">
        <v>14</v>
      </c>
      <c r="D17" s="13" t="s">
        <v>3</v>
      </c>
      <c r="E17" s="26" t="s">
        <v>4</v>
      </c>
      <c r="F17" s="17" t="s">
        <v>5</v>
      </c>
      <c r="G17" s="13" t="s">
        <v>6</v>
      </c>
      <c r="H17" s="27" t="s">
        <v>7</v>
      </c>
    </row>
    <row r="18" spans="2:8">
      <c r="C18" s="8" t="s">
        <v>8</v>
      </c>
      <c r="D18" s="9">
        <f>32*32</f>
        <v>1024</v>
      </c>
      <c r="E18" s="18">
        <f>($B$1/D18)^(1/2)</f>
        <v>3.125E-2</v>
      </c>
      <c r="F18" s="19">
        <f>E26</f>
        <v>2.28677179668E-2</v>
      </c>
      <c r="G18" s="20"/>
      <c r="H18" s="28"/>
    </row>
    <row r="19" spans="2:8">
      <c r="C19" s="8" t="s">
        <v>9</v>
      </c>
      <c r="D19" s="9">
        <f>64*64</f>
        <v>4096</v>
      </c>
      <c r="E19" s="18">
        <f>($B$1/D19)^(1/2)</f>
        <v>1.5625E-2</v>
      </c>
      <c r="F19" s="19">
        <f>E30</f>
        <v>5.8061026046300002E-3</v>
      </c>
      <c r="G19" s="4">
        <f>(D19/D18)^(1/2)</f>
        <v>2</v>
      </c>
      <c r="H19" s="21">
        <f>LN(F18/F19)/LN(G19)</f>
        <v>1.9776704299739427</v>
      </c>
    </row>
    <row r="20" spans="2:8">
      <c r="C20" s="8" t="s">
        <v>10</v>
      </c>
      <c r="D20" s="9">
        <f>128*128</f>
        <v>16384</v>
      </c>
      <c r="E20" s="18">
        <f>($B$1/D20)^(1/2)</f>
        <v>7.8125E-3</v>
      </c>
      <c r="F20" s="19">
        <f>E34</f>
        <v>1.5508603543400001E-3</v>
      </c>
      <c r="G20" s="4">
        <f>(D20/D19)^(1/2)</f>
        <v>2</v>
      </c>
      <c r="H20" s="21">
        <f>LN(F19/F20)/LN(G20)</f>
        <v>1.9045012810949598</v>
      </c>
    </row>
    <row r="21" spans="2:8">
      <c r="C21" s="8" t="s">
        <v>11</v>
      </c>
      <c r="D21" s="9">
        <f>256*256</f>
        <v>65536</v>
      </c>
      <c r="E21" s="18">
        <f>($B$1/D21)^(1/2)</f>
        <v>3.90625E-3</v>
      </c>
      <c r="F21" s="22">
        <f>E38</f>
        <v>4.3801665177199998E-4</v>
      </c>
      <c r="G21" s="4">
        <f>(D21/D20)^(1/2)</f>
        <v>2</v>
      </c>
      <c r="H21" s="21">
        <f>LN(F20/F21)/LN(G21)</f>
        <v>1.8240111642914159</v>
      </c>
    </row>
    <row r="22" spans="2:8">
      <c r="C22" s="8" t="s">
        <v>12</v>
      </c>
      <c r="D22" s="9">
        <f>512*512</f>
        <v>262144</v>
      </c>
      <c r="E22" s="18">
        <f>($B$1/D22)^(1/2)</f>
        <v>1.953125E-3</v>
      </c>
      <c r="F22" s="22">
        <f>E42</f>
        <v>1.3097845664499999E-4</v>
      </c>
      <c r="G22" s="4">
        <f>(D22/D21)^(1/2)</f>
        <v>2</v>
      </c>
      <c r="H22" s="21">
        <f>LN(F21/F22)/LN(G22)</f>
        <v>1.741656180202874</v>
      </c>
    </row>
    <row r="24" spans="2:8">
      <c r="C24" s="31" t="s">
        <v>15</v>
      </c>
      <c r="D24" s="16" t="s">
        <v>16</v>
      </c>
      <c r="E24" s="29">
        <v>6.0351653244199999E-2</v>
      </c>
    </row>
    <row r="25" spans="2:8">
      <c r="C25" s="31"/>
      <c r="D25" s="16" t="s">
        <v>17</v>
      </c>
      <c r="E25" s="29">
        <v>5.4318374675600004E-3</v>
      </c>
      <c r="H25" s="30"/>
    </row>
    <row r="26" spans="2:8">
      <c r="C26" s="31"/>
      <c r="D26" s="16" t="s">
        <v>18</v>
      </c>
      <c r="E26" s="29">
        <v>2.28677179668E-2</v>
      </c>
      <c r="H26" s="30"/>
    </row>
    <row r="27" spans="2:8">
      <c r="E27" s="1"/>
    </row>
    <row r="28" spans="2:8">
      <c r="C28" s="31" t="s">
        <v>19</v>
      </c>
      <c r="D28" s="3" t="s">
        <v>16</v>
      </c>
      <c r="E28" s="29">
        <v>1.6751352345300001E-2</v>
      </c>
    </row>
    <row r="29" spans="2:8">
      <c r="C29" s="31"/>
      <c r="D29" s="3" t="s">
        <v>17</v>
      </c>
      <c r="E29" s="29">
        <v>1.3449517332799999E-3</v>
      </c>
    </row>
    <row r="30" spans="2:8">
      <c r="C30" s="31"/>
      <c r="D30" s="16" t="s">
        <v>18</v>
      </c>
      <c r="E30" s="29">
        <v>5.8061026046300002E-3</v>
      </c>
    </row>
    <row r="31" spans="2:8">
      <c r="E31" s="1"/>
      <c r="G31" s="30"/>
    </row>
    <row r="32" spans="2:8">
      <c r="C32" s="31" t="s">
        <v>20</v>
      </c>
      <c r="D32" s="16" t="s">
        <v>16</v>
      </c>
      <c r="E32" s="29">
        <v>4.47874331953E-3</v>
      </c>
    </row>
    <row r="33" spans="3:8">
      <c r="C33" s="31"/>
      <c r="D33" s="16" t="s">
        <v>17</v>
      </c>
      <c r="E33" s="29">
        <v>3.3690427383700002E-4</v>
      </c>
      <c r="F33" s="30"/>
    </row>
    <row r="34" spans="3:8">
      <c r="C34" s="31"/>
      <c r="D34" s="16" t="s">
        <v>18</v>
      </c>
      <c r="E34" s="29">
        <v>1.5508603543400001E-3</v>
      </c>
      <c r="G34" s="30"/>
    </row>
    <row r="35" spans="3:8">
      <c r="E35" s="1"/>
      <c r="G35" s="30"/>
    </row>
    <row r="36" spans="3:8">
      <c r="C36" s="31" t="s">
        <v>21</v>
      </c>
      <c r="D36" s="16" t="s">
        <v>16</v>
      </c>
      <c r="E36" s="29">
        <v>1.16263673664E-3</v>
      </c>
    </row>
    <row r="37" spans="3:8">
      <c r="C37" s="31"/>
      <c r="D37" s="16" t="s">
        <v>17</v>
      </c>
      <c r="E37" s="29">
        <v>8.4297017709999994E-5</v>
      </c>
    </row>
    <row r="38" spans="3:8">
      <c r="C38" s="31"/>
      <c r="D38" s="16" t="s">
        <v>18</v>
      </c>
      <c r="E38" s="29">
        <v>4.3801665177199998E-4</v>
      </c>
      <c r="G38" s="30"/>
      <c r="H38" s="30"/>
    </row>
    <row r="39" spans="3:8">
      <c r="E39" s="1"/>
      <c r="G39" s="30"/>
      <c r="H39" s="30"/>
    </row>
    <row r="40" spans="3:8">
      <c r="C40" s="31" t="s">
        <v>22</v>
      </c>
      <c r="D40" s="16" t="s">
        <v>16</v>
      </c>
      <c r="E40" s="29">
        <v>2.9651414470799998E-4</v>
      </c>
    </row>
    <row r="41" spans="3:8">
      <c r="C41" s="31"/>
      <c r="D41" s="16" t="s">
        <v>17</v>
      </c>
      <c r="E41" s="29">
        <v>2.1108131807900002E-5</v>
      </c>
    </row>
    <row r="42" spans="3:8">
      <c r="C42" s="31"/>
      <c r="D42" s="16" t="s">
        <v>18</v>
      </c>
      <c r="E42" s="29">
        <v>1.3097845664499999E-4</v>
      </c>
    </row>
    <row r="43" spans="3:8">
      <c r="E43"/>
      <c r="G43" s="30"/>
    </row>
  </sheetData>
  <mergeCells count="6">
    <mergeCell ref="C40:C42"/>
    <mergeCell ref="C2:H2"/>
    <mergeCell ref="C24:C26"/>
    <mergeCell ref="C28:C30"/>
    <mergeCell ref="C32:C34"/>
    <mergeCell ref="C36:C38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9"/>
  <sheetViews>
    <sheetView tabSelected="1" workbookViewId="0">
      <selection activeCell="G1" sqref="G1:H1048576"/>
    </sheetView>
  </sheetViews>
  <sheetFormatPr defaultColWidth="8.85546875" defaultRowHeight="15"/>
  <cols>
    <col min="2" max="2" width="16.42578125" customWidth="1"/>
    <col min="3" max="3" width="12.42578125"/>
    <col min="4" max="4" width="11.42578125"/>
  </cols>
  <sheetData>
    <row r="1" spans="2:8">
      <c r="B1" t="s">
        <v>23</v>
      </c>
      <c r="C1">
        <v>6.0351653244199999E-2</v>
      </c>
    </row>
    <row r="2" spans="2:8">
      <c r="B2" t="s">
        <v>23</v>
      </c>
      <c r="C2">
        <v>5.4318374675600004E-3</v>
      </c>
    </row>
    <row r="3" spans="2:8">
      <c r="B3" t="s">
        <v>23</v>
      </c>
      <c r="C3">
        <v>2.28677179668E-2</v>
      </c>
    </row>
    <row r="5" spans="2:8">
      <c r="B5" t="s">
        <v>23</v>
      </c>
      <c r="C5">
        <v>1.6751352345300001E-2</v>
      </c>
    </row>
    <row r="6" spans="2:8">
      <c r="B6" t="s">
        <v>23</v>
      </c>
      <c r="C6">
        <v>1.3449517332799999E-3</v>
      </c>
    </row>
    <row r="7" spans="2:8">
      <c r="B7" t="s">
        <v>23</v>
      </c>
      <c r="C7">
        <v>5.8061026046300002E-3</v>
      </c>
    </row>
    <row r="9" spans="2:8">
      <c r="B9" t="s">
        <v>23</v>
      </c>
      <c r="C9">
        <v>4.47874331953E-3</v>
      </c>
    </row>
    <row r="10" spans="2:8">
      <c r="B10" t="s">
        <v>23</v>
      </c>
      <c r="C10">
        <v>3.3690427383700002E-4</v>
      </c>
    </row>
    <row r="11" spans="2:8">
      <c r="B11" t="s">
        <v>23</v>
      </c>
      <c r="C11">
        <v>1.5508603543400001E-3</v>
      </c>
    </row>
    <row r="13" spans="2:8">
      <c r="B13" t="s">
        <v>23</v>
      </c>
      <c r="C13">
        <v>1.16263673664E-3</v>
      </c>
    </row>
    <row r="14" spans="2:8">
      <c r="B14" t="s">
        <v>23</v>
      </c>
      <c r="C14" s="1">
        <v>8.4297017709999994E-5</v>
      </c>
      <c r="H14" s="1"/>
    </row>
    <row r="15" spans="2:8">
      <c r="B15" t="s">
        <v>23</v>
      </c>
      <c r="C15">
        <v>4.3801665177199998E-4</v>
      </c>
    </row>
    <row r="17" spans="2:8">
      <c r="B17" t="s">
        <v>23</v>
      </c>
      <c r="C17">
        <v>2.9651414470799998E-4</v>
      </c>
    </row>
    <row r="18" spans="2:8">
      <c r="B18" t="s">
        <v>23</v>
      </c>
      <c r="C18" s="1">
        <v>2.1108131807900002E-5</v>
      </c>
      <c r="H18" s="1"/>
    </row>
    <row r="19" spans="2:8">
      <c r="B19" t="s">
        <v>23</v>
      </c>
      <c r="C19">
        <v>1.3097845664499999E-4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Kovasznay Flow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_PC_</cp:lastModifiedBy>
  <dcterms:created xsi:type="dcterms:W3CDTF">2021-04-22T13:03:00Z</dcterms:created>
  <dcterms:modified xsi:type="dcterms:W3CDTF">2022-07-18T12:16:20Z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1033-11.1.0.10702</vt:lpwstr>
  </property>
</Properties>
</file>